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customStorage/customStorage.xml" ContentType="application/vnd.wps-officedocument.customStor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8352" windowHeight="8055"/>
  </bookViews>
  <sheets>
    <sheet name="Sheet1" sheetId="1" r:id="rId1"/>
    <sheet name="WpsReserved_CellImgList" sheetId="4" state="very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0B9352A8678D4D15BE602C57120D1A18" descr="单层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89260" y="1739265"/>
          <a:ext cx="1375410" cy="998855"/>
        </a:xfrm>
        <a:prstGeom prst="rect">
          <a:avLst/>
        </a:prstGeom>
      </xdr:spPr>
    </xdr:pic>
  </etc:cellImage>
  <etc:cellImage>
    <xdr:pic>
      <xdr:nvPicPr>
        <xdr:cNvPr id="4" name="ID_C9407EB1DBF14F1F82C00A21E5F4675E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055225" y="3270250"/>
          <a:ext cx="1424305" cy="144018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5" name="ID_0B99AAA0CF13485984F3E894C2EC535E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134600" y="4952365"/>
          <a:ext cx="1308735" cy="35941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6" name="ID_63ED7028473049C6ABBB9F182566592E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134600" y="6984365"/>
          <a:ext cx="964565" cy="115506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7" name="ID_15DC0D3ECB96403D98DCD8EB79AC083D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134600" y="8114665"/>
          <a:ext cx="843280" cy="123126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8" name="ID_6DCEC6C1E7EF425AA8D9B17EAD5BA6AD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134600" y="9702165"/>
          <a:ext cx="842010" cy="102425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9" name="ID_FB782BFE42854864823FBC6DCC1AFD74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134600" y="11162665"/>
          <a:ext cx="1380490" cy="80264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0" name="ID_3640C0B64A394ADA8F131BB4B3F8025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134600" y="13982065"/>
          <a:ext cx="765175" cy="123253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1" name="ID_90A565E47B684C1FB683045797FFC7FD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526395" y="14825345"/>
          <a:ext cx="509270" cy="65214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2" name="ID_D4FF09656B0F4D4E8DBF39ADC894828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134600" y="13232765"/>
          <a:ext cx="1377950" cy="89408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3" name="ID_BFED86D2AD8D4BB6A1BD2B817A0231E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134600" y="12483465"/>
          <a:ext cx="975360" cy="105029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4" name="ID_500438D8B85B488B8C98A750AD4CEE49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134600" y="15480665"/>
          <a:ext cx="864235" cy="105283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5" name="ID_1771B8B5130B45168F0751907B47F72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134600" y="16229965"/>
          <a:ext cx="763270" cy="50736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6" name="ID_BC862A93A90944D1852DCD04B70B13C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134600" y="16979265"/>
          <a:ext cx="624205" cy="36449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7" name="ID_E8E334FE8C844FF38E363A0928D46FE6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134600" y="17728565"/>
          <a:ext cx="718820" cy="72009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8" name="ID_DEF382BABBF54894B45F95FEA866085D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134600" y="18477865"/>
          <a:ext cx="589280" cy="85153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19" name="ID_F89C5725205149EA927A2AA0F0D364D1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134600" y="19227165"/>
          <a:ext cx="768350" cy="62420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0" name="ID_AD0817B56FDA46779185D8B4915BC29F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134600" y="21475065"/>
          <a:ext cx="629920" cy="851535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1" name="ID_E20709AA064648F9A42FDBA103B2DF3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134600" y="19976465"/>
          <a:ext cx="1079500" cy="36957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2" name="ID_3C76712F05AC4B47A1E5739BA60FF473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0134600" y="20725765"/>
          <a:ext cx="1235710" cy="748030"/>
        </a:xfrm>
        <a:prstGeom prst="rect">
          <a:avLst/>
        </a:prstGeom>
        <a:noFill/>
        <a:ln>
          <a:noFill/>
        </a:ln>
      </xdr:spPr>
    </xdr:pic>
  </etc:cellImage>
  <etc:cellImage>
    <xdr:pic>
      <xdr:nvPicPr>
        <xdr:cNvPr id="23" name="ID_773581503C334A1E8A3EAF617F07E76A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0134600" y="22224365"/>
          <a:ext cx="934085" cy="690880"/>
        </a:xfrm>
        <a:prstGeom prst="rect">
          <a:avLst/>
        </a:prstGeom>
        <a:noFill/>
        <a:ln>
          <a:noFill/>
        </a:ln>
      </xdr:spPr>
    </xdr:pic>
  </etc:cellImage>
</etc:cellImages>
</file>

<file path=xl/sharedStrings.xml><?xml version="1.0" encoding="utf-8"?>
<sst xmlns="http://schemas.openxmlformats.org/spreadsheetml/2006/main" count="148" uniqueCount="105">
  <si>
    <t>屋山等6座水库应急管理服务站集装箱房及配套物资采购项目报价单</t>
  </si>
  <si>
    <t>致：</t>
  </si>
  <si>
    <t>深圳市宝安排水有限公司</t>
  </si>
  <si>
    <t>联系人：李工</t>
  </si>
  <si>
    <t>联系方式：13316804812</t>
  </si>
  <si>
    <t>报价单位：</t>
  </si>
  <si>
    <t>联系人：</t>
  </si>
  <si>
    <t>联系方式：</t>
  </si>
  <si>
    <t>公司地址：</t>
  </si>
  <si>
    <t>序号</t>
  </si>
  <si>
    <t>产品名称</t>
  </si>
  <si>
    <t>产品类型</t>
  </si>
  <si>
    <t>品牌</t>
  </si>
  <si>
    <t>规格型号</t>
  </si>
  <si>
    <t>单位</t>
  </si>
  <si>
    <t>数量</t>
  </si>
  <si>
    <t>单价（元）</t>
  </si>
  <si>
    <t>总价（元）</t>
  </si>
  <si>
    <t>示例图片</t>
  </si>
  <si>
    <t>备注</t>
  </si>
  <si>
    <t>集装箱房（单层）</t>
  </si>
  <si>
    <t>货物</t>
  </si>
  <si>
    <t>定制</t>
  </si>
  <si>
    <t>尺寸：3*6*2.7m；
材质：钢骨架，底部使用边槽10#槽钢，横3m*6m梁为8#槽钢；箱体内墙采用大波浪A级阻燃岩棉板，地板铺贴瓷砖；
颜色：深灰色；
门窗：配4套（0.9m宽*2m高）不锈钢单开门,门颜色与箱体基本一致；箱体正面配4扇（1.4m高*2.8m宽）铝合金窗（玻璃颜色与箱体风格一致），窗格风格与玻璃颜色基本与箱体一致，需配套布质窗帘。
箱体外观整体喷涂符合样式要求，配吸顶灯、足量插座、开关等。</t>
  </si>
  <si>
    <t>个</t>
  </si>
  <si>
    <t>集装箱房（双层）</t>
  </si>
  <si>
    <t>尺寸：3*6*5.4m；
材质：钢骨架，底部使用边槽10#槽钢，横3m*6m梁为8#槽钢；箱体内墙采用大波浪A级阻燃岩棉板，地板铺贴瓷砖；
颜色：深灰色；
门窗：配2套（0.9m宽*2m高）不锈钢单开门,门颜色与箱体基本一致；箱体下层正面配1扇（1.4m高*2.8m宽）铝合金窗（玻璃颜色与箱体风格一致），箱体上层正面配1扇（1.4m高*3.8m宽），窗格与玻璃颜色基本与箱体一致，需配套布质窗帘。
箱体外观整体喷涂符合样式要求，配吸顶灯、足量插座、开关等。</t>
  </si>
  <si>
    <t>“深圳市应急管理服务站”站点檐边标识牌</t>
  </si>
  <si>
    <t>尺寸：长6m*宽0.45m*厚0.1m，集装箱正面顶部
材质：骨架为高强钢材，铝扣板，发光立体字（非印刷）； 
颜色：深蓝色和红色为基底色；基本颜色 a（C100,M100,Y30,K10）、基本颜色b(M100,Y100); 
字体：微软雅黑粗体和微软雅黑细体</t>
  </si>
  <si>
    <t>尺寸：长3m*宽0.3m*厚0.1m，集装箱正面顶部
材质：骨架为高强钢材，铝扣板，发光立体字（非印刷）； 
颜色：深蓝色和红色为基底色；基本颜色 a（C100,M100,Y30,K10）、基本颜色b(M100,Y100); 
字体：微软雅黑粗体和微软雅黑细体；</t>
  </si>
  <si>
    <t>安装至立新水库旧集装箱</t>
  </si>
  <si>
    <t>应急电话联络外墙悬挂标识（外墙安装）</t>
  </si>
  <si>
    <t>尺寸：宽1m*高1.4m（5块）；宽1.3m*高1.6m（1块，二层安装）集装箱正面；
材质：铝扣板,发光立体字，字喷绘（按样式）； 
颜色：深蓝色和红色为基底色；基本颜色 a（C100,M100,Y30,K10）、基本颜色b(M100,Y100); 
字体：造字工房明黑体、微软雅黑粗体和微软雅黑细体；</t>
  </si>
  <si>
    <t>块</t>
  </si>
  <si>
    <t>站点管理人员责任牌/制度牌（箱内安装）</t>
  </si>
  <si>
    <t>外观尺寸：0.9*0.6*0.02m集装箱内墙上；
样式：不锈钢金属边框嵌亚克力板;
制作工艺：边框采用1.2mm厚304不锈钢板折弯，侧厚2cm，正面宽2.5cm，折边、焊接成型、打磨烤漆，封底板。
画面为5mm亚克力UV+卡槽。
颜色：深蓝色和红色为基底色；基本颜色 a（C100,M100,Y30,K10）、基本颜色b(M100,Y100); 
字体：黑体，字号按比例；</t>
  </si>
  <si>
    <t>责任人牌，日常管理制度、物资管理制度、宣传培训制度；每个站点4块</t>
  </si>
  <si>
    <t>仪容镜（箱内安装）</t>
  </si>
  <si>
    <t>规格：1.2m*0.8m*0.02m 
样式：不锈钢底板，表面为玻璃镜面
制作工艺：采用2.0mm厚304不锈钢板激光切割、刨槽折边、焊接成型、打磨烤漆,图文丝网印刷；镜面厚度为3mm。
色号：基本颜色 a、b。 
字体：思源黑体。 
字号：按照图示比例调整，具体尺寸可根据现场实际情况调整。</t>
  </si>
  <si>
    <t>训词牌（箱内安装）</t>
  </si>
  <si>
    <t>站点内悬挂“对党忠诚、纪律严明、赴汤蹈火、竭诚为民” 的训词，悬挂位置尽量与正门相对;尺寸1.6m*1m
材质：PVC 板打底，铝塑板面（厚度5mm）、不锈钢包边(正面、侧面宽度4cm，不锈钢厚度1.2mm)。 
颜色：底板红色，边框银色，字体金色。 
字体：魏碑体；</t>
  </si>
  <si>
    <t>安全帽</t>
  </si>
  <si>
    <t>由帽壳、帽舌、帽衬、缓冲垫、双耳带组成;V型结构设计，两侧插孔，帽衬采用旋钮式;附有具备CMA、CNAS等资质的第三方检测机构出具的检测报告;产品符合GB/2811-2019的标准要求和CCGF602.1-2015《安全帽产品质量监督抽查实施规范》；</t>
  </si>
  <si>
    <t>顶</t>
  </si>
  <si>
    <t>物资按要求分类码放整齐至货架上</t>
  </si>
  <si>
    <t>橡胶灭火拖把</t>
  </si>
  <si>
    <t>拖把杆材质为木杆，直径为(3±0.5)厘米；长度为(140±5)厘米；拖把头橡胶条数量为15 - 20条，橡胶条长度约为50 - 55cm，橡胶条宽度约为1.8 - 3.0cm；</t>
  </si>
  <si>
    <t>火灾逃生面具</t>
  </si>
  <si>
    <r>
      <rPr>
        <sz val="11"/>
        <color theme="1"/>
        <rFont val="宋体"/>
        <charset val="134"/>
      </rPr>
      <t xml:space="preserve">防护时间：≥30分钟（需具备防毒、防火、防烟、防热辐射功能）；
防护对象：一氧化碳（CO）、氰化氢（HCN）、毒烟、毒雾等有害气体；
滤烟效率：≥95%，油雾透过系数＜5%；
呼吸阻力：吸气阻力＜800Pa，呼气阻力＜300Pa；
需符合国家标准 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GB21976.7-2012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 xml:space="preserve">27，具备 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CCC认证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 xml:space="preserve"> 及 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PAIC标志；</t>
    </r>
  </si>
  <si>
    <t>反光背心</t>
  </si>
  <si>
    <t>面料需具备防刺、耐磨、透氣性能，关键部位需采用柔性防刺材料或高密度牛津布增强防护性；
反光条需符合国家标准，360°可见，反光区域面积≥50cm²，夜间可视距离≥200米；反光材料需通过耐水洗测试（≥50次洗涤后反光效果衰减≤10%）
适配身高范围150-190cm，支持快速调节腰带或魔术贴设计；</t>
  </si>
  <si>
    <t>件</t>
  </si>
  <si>
    <t>救生衣</t>
  </si>
  <si>
    <r>
      <rPr>
        <sz val="11"/>
        <color theme="1"/>
        <rFont val="宋体"/>
        <charset val="134"/>
      </rPr>
      <t xml:space="preserve">面料：防水尼龙牛津布或涤纶牛津纺，具备耐油、耐火特性78；
浮力材质：EPE聚乙烯高浮泡沫或闭孔泡沫塑料内里，浮力≥14.5kg（可承载150kg人员）；重量：单件重量≤550g（轻量化设计），带反光标记；
</t>
    </r>
    <r>
      <rPr>
        <sz val="11"/>
        <color theme="1"/>
        <rFont val="Times New Roman"/>
        <charset val="134"/>
      </rPr>
      <t>‌</t>
    </r>
    <r>
      <rPr>
        <sz val="11"/>
        <color theme="1"/>
        <rFont val="宋体"/>
        <charset val="134"/>
      </rPr>
      <t>尺寸：成人适用身高范围150-190cm，可调节腰部绑带及跨带；</t>
    </r>
  </si>
  <si>
    <t>救生绳</t>
  </si>
  <si>
    <t>参数:直径:14cm 长度:20米;材质:聚丙烯;附带双钩;特点:阻燃、耐磨、耐老化;按照标准 GB 24543-2009《坠落防护 安全绳》；</t>
  </si>
  <si>
    <t>条</t>
  </si>
  <si>
    <t>隔离警示带</t>
  </si>
  <si>
    <t>PE材质，4丝，柔韧性好，不易断裂;6.5厘米宽，100米长，颜色红白相间;</t>
  </si>
  <si>
    <t>卷</t>
  </si>
  <si>
    <t>医用急救箱</t>
  </si>
  <si>
    <t>尺寸与重量：体积通常要求≤长60cm×宽40cm×高25cm，空箱重量≤3kg2；部分场景需便携设计（如航空铝材箱体、软体背带）；
承重能力：≥30kg2。
耐用性：防震、抗氧化材质，环保填充物，可移动隔板分类存放物品；基础处理物品、止血包扎工具、消毒防护用品、常用药品和急救工具；</t>
  </si>
  <si>
    <t>干粉灭火器</t>
  </si>
  <si>
    <t>瓶身碳钢材质，总重:6.3KG，填充物重4KG;2、成分含 75%磷酸氨盐、1.4MPA 氮气;瓶身碳钢材质，高度&gt;49cm,直径&gt;13cm;具有产品合格证:产品符合 GB 4351.1-2005《手提式灭火器 第1部分:性能和结构要求》”；</t>
  </si>
  <si>
    <t>瓶</t>
  </si>
  <si>
    <t>救生圈</t>
  </si>
  <si>
    <t>橙色，加厚实心塑料，内河公海救生用，重量&gt;2.5KG，适合重量为90KG以内使用;材质:高密度聚乙烯壳体;耐高低温，无皱缩无破裂，不膨胀，不分解，抗老化;救生圈从规定高度投落后，应无开裂或破碎:4、救生圈外径不大于 800 mm，内径不小于 400 mm;</t>
  </si>
  <si>
    <t>空调</t>
  </si>
  <si>
    <t>格力</t>
  </si>
  <si>
    <t>1.5匹空调</t>
  </si>
  <si>
    <t>台</t>
  </si>
  <si>
    <t>安装至集装箱内；</t>
  </si>
  <si>
    <t>办公桌</t>
  </si>
  <si>
    <t>长1.6m*宽0.6m*高0.75m,材质人造板，带抽屉</t>
  </si>
  <si>
    <t>张</t>
  </si>
  <si>
    <t>每个站点配置1套</t>
  </si>
  <si>
    <t>办公职员椅</t>
  </si>
  <si>
    <t>长0.6m*宽0.6m*高1m,人造皮革材质，钢骨架</t>
  </si>
  <si>
    <t>把</t>
  </si>
  <si>
    <t>多层置物架</t>
  </si>
  <si>
    <t>白色货架尺寸2m*2m*0.6m；
立柱75mm*35mm*0.8mm；
横梁60mm*40mm*0.8mm；
层数4层，厚度0.4mm；</t>
  </si>
  <si>
    <t>套</t>
  </si>
  <si>
    <t>每个站点配置2套</t>
  </si>
  <si>
    <t>基础硬化</t>
  </si>
  <si>
    <t>服务</t>
  </si>
  <si>
    <r>
      <rPr>
        <sz val="11"/>
        <rFont val="宋体"/>
        <charset val="134"/>
      </rPr>
      <t>应急站基础地面需清理、除杂、找平，基础硬化面积合计约（100m</t>
    </r>
    <r>
      <rPr>
        <vertAlign val="superscript"/>
        <sz val="11"/>
        <rFont val="宋体"/>
        <charset val="134"/>
      </rPr>
      <t>2</t>
    </r>
    <r>
      <rPr>
        <sz val="11"/>
        <rFont val="宋体"/>
        <charset val="134"/>
      </rPr>
      <t>），厚度15厘米，标号C25混凝土，合计15立方米</t>
    </r>
  </si>
  <si>
    <t>立方米</t>
  </si>
  <si>
    <t>/</t>
  </si>
  <si>
    <r>
      <rPr>
        <sz val="11"/>
        <color theme="1"/>
        <rFont val="宋体"/>
        <charset val="134"/>
      </rPr>
      <t>长流陂4m</t>
    </r>
    <r>
      <rPr>
        <vertAlign val="superscript"/>
        <sz val="11"/>
        <color theme="1"/>
        <rFont val="宋体"/>
        <charset val="134"/>
      </rPr>
      <t>2</t>
    </r>
    <r>
      <rPr>
        <sz val="11"/>
        <color theme="1"/>
        <rFont val="宋体"/>
        <charset val="134"/>
      </rPr>
      <t xml:space="preserve">
五指耙40m</t>
    </r>
    <r>
      <rPr>
        <vertAlign val="superscript"/>
        <sz val="11"/>
        <color theme="1"/>
        <rFont val="宋体"/>
        <charset val="134"/>
      </rPr>
      <t>2</t>
    </r>
    <r>
      <rPr>
        <sz val="11"/>
        <color theme="1"/>
        <rFont val="宋体"/>
        <charset val="134"/>
      </rPr>
      <t xml:space="preserve">
九龙坑30m</t>
    </r>
    <r>
      <rPr>
        <vertAlign val="superscript"/>
        <sz val="11"/>
        <color theme="1"/>
        <rFont val="宋体"/>
        <charset val="134"/>
      </rPr>
      <t>2</t>
    </r>
    <r>
      <rPr>
        <sz val="11"/>
        <color theme="1"/>
        <rFont val="宋体"/>
        <charset val="134"/>
      </rPr>
      <t xml:space="preserve">
屋山26m</t>
    </r>
    <r>
      <rPr>
        <vertAlign val="superscript"/>
        <sz val="11"/>
        <color theme="1"/>
        <rFont val="宋体"/>
        <charset val="134"/>
      </rPr>
      <t>2</t>
    </r>
  </si>
  <si>
    <t>设施改造</t>
  </si>
  <si>
    <t xml:space="preserve">金龙羽电缆
</t>
  </si>
  <si>
    <t>1.立新水库利旧集装箱，箱体外观喷深灰色，面积约36平方米；
2.长流陂水库：线路需求约30米，破路6米,从预留电柜取电;
3.屋山水库：原保安亭撤走，用原来岗亭电源，线路需求5米；
4.五指耙水库：从附近电井取电，约35米线;
5.石陂头水库：从岗亭至应急站 ，线路约30米，破路1.5米；
6.九龙坑：线路需求约10米，从旁边箱式变电柜取电；</t>
  </si>
  <si>
    <t>项</t>
  </si>
  <si>
    <t>电缆型号YJV3*4mm2</t>
  </si>
  <si>
    <t>合计小写(元）</t>
  </si>
  <si>
    <t>合计人民币金额（大写）</t>
  </si>
  <si>
    <t>本报价单有效期180天</t>
  </si>
  <si>
    <t>交货地址：采购人指定地点</t>
  </si>
  <si>
    <t>货运方式：送货上门</t>
  </si>
  <si>
    <t>供货期：确定订单后50个日历日内</t>
  </si>
  <si>
    <t>付款方式：自合同签订之日起50个日历日内，供应商按要求将产品运送至采购人指定地点完成交付及更换安装,经采购人验收合格并核实最终结算总价后30个工作日内，采购人向供应商支付最终结算总价款的95%。质量保证期满，供应商产品及服务无任何质量问题或质量问题已妥善解决后30个工作日内，采购人向供应商无息支付剩余5%尾款。</t>
  </si>
  <si>
    <r>
      <t>上述价格，货物包含</t>
    </r>
    <r>
      <rPr>
        <u/>
        <sz val="11"/>
        <rFont val="宋体"/>
        <charset val="134"/>
      </rPr>
      <t xml:space="preserve">   </t>
    </r>
    <r>
      <rPr>
        <sz val="11"/>
        <rFont val="宋体"/>
        <charset val="134"/>
      </rPr>
      <t>% 税率，服务包含</t>
    </r>
    <r>
      <rPr>
        <u/>
        <sz val="11"/>
        <rFont val="宋体"/>
        <charset val="134"/>
      </rPr>
      <t xml:space="preserve">   </t>
    </r>
    <r>
      <rPr>
        <sz val="11"/>
        <rFont val="宋体"/>
        <charset val="134"/>
      </rPr>
      <t>% 税率，开具发票类型为增值税</t>
    </r>
    <r>
      <rPr>
        <sz val="11"/>
        <color rgb="FFFF0000"/>
        <rFont val="宋体"/>
        <charset val="134"/>
      </rPr>
      <t>专用</t>
    </r>
    <r>
      <rPr>
        <sz val="11"/>
        <rFont val="宋体"/>
        <charset val="134"/>
      </rPr>
      <t>发票。</t>
    </r>
  </si>
  <si>
    <t>报价日期：</t>
  </si>
  <si>
    <t>2025 年   月   日</t>
  </si>
  <si>
    <t>（报价单位盖章）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</si>
</sst>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[DBNum2][$RMB]General;[Red][DBNum2][$RMB]General"/>
  </numFmts>
  <fonts count="34">
    <font>
      <sz val="11"/>
      <name val="宋体"/>
      <charset val="134"/>
    </font>
    <font>
      <sz val="11"/>
      <color rgb="FF000000"/>
      <name val="宋体"/>
      <charset val="134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24"/>
      <color rgb="FF000000"/>
      <name val="宋体"/>
      <charset val="134"/>
    </font>
    <font>
      <sz val="11"/>
      <color rgb="FF000000"/>
      <name val="Arial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Times New Roman"/>
      <charset val="134"/>
    </font>
    <font>
      <vertAlign val="superscript"/>
      <sz val="11"/>
      <name val="宋体"/>
      <charset val="134"/>
    </font>
    <font>
      <u/>
      <sz val="11"/>
      <name val="宋体"/>
      <charset val="134"/>
    </font>
    <font>
      <sz val="11"/>
      <color rgb="FFFF0000"/>
      <name val="宋体"/>
      <charset val="134"/>
    </font>
    <font>
      <vertAlign val="superscript"/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" fillId="0" borderId="0">
      <protection locked="0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protection locked="0"/>
    </xf>
    <xf numFmtId="0" fontId="8" fillId="0" borderId="0">
      <alignment vertical="center"/>
    </xf>
    <xf numFmtId="43" fontId="8" fillId="0" borderId="0" applyFon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NumberFormat="1" applyAlignment="1">
      <alignment vertical="center" wrapText="1"/>
    </xf>
    <xf numFmtId="0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NumberFormat="1" applyFont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43" fontId="4" fillId="0" borderId="2" xfId="1" applyFont="1" applyBorder="1" applyAlignment="1">
      <alignment horizontal="center" vertical="center" wrapText="1"/>
      <protection locked="0"/>
    </xf>
    <xf numFmtId="0" fontId="4" fillId="0" borderId="2" xfId="0" applyFont="1" applyFill="1" applyBorder="1" applyAlignment="1">
      <alignment horizontal="left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1" applyNumberFormat="1" applyFont="1" applyBorder="1" applyAlignment="1">
      <alignment horizontal="center" vertical="center" wrapText="1"/>
      <protection locked="0"/>
    </xf>
    <xf numFmtId="177" fontId="4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NumberFormat="1" applyFont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2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千位分隔 3 2" xfId="51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png"/><Relationship Id="rId7" Type="http://schemas.openxmlformats.org/officeDocument/2006/relationships/image" Target="media/image7.pn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1" Type="http://schemas.openxmlformats.org/officeDocument/2006/relationships/image" Target="media/image21.png"/><Relationship Id="rId20" Type="http://schemas.openxmlformats.org/officeDocument/2006/relationships/image" Target="media/image20.png"/><Relationship Id="rId2" Type="http://schemas.openxmlformats.org/officeDocument/2006/relationships/image" Target="media/image2.png"/><Relationship Id="rId19" Type="http://schemas.openxmlformats.org/officeDocument/2006/relationships/image" Target="media/image19.png"/><Relationship Id="rId18" Type="http://schemas.openxmlformats.org/officeDocument/2006/relationships/image" Target="media/image18.png"/><Relationship Id="rId17" Type="http://schemas.openxmlformats.org/officeDocument/2006/relationships/image" Target="media/image17.png"/><Relationship Id="rId16" Type="http://schemas.openxmlformats.org/officeDocument/2006/relationships/image" Target="media/image16.png"/><Relationship Id="rId15" Type="http://schemas.openxmlformats.org/officeDocument/2006/relationships/image" Target="media/image15.png"/><Relationship Id="rId14" Type="http://schemas.openxmlformats.org/officeDocument/2006/relationships/image" Target="media/image14.png"/><Relationship Id="rId13" Type="http://schemas.openxmlformats.org/officeDocument/2006/relationships/image" Target="media/image13.png"/><Relationship Id="rId12" Type="http://schemas.openxmlformats.org/officeDocument/2006/relationships/image" Target="media/image12.png"/><Relationship Id="rId11" Type="http://schemas.openxmlformats.org/officeDocument/2006/relationships/image" Target="media/image11.png"/><Relationship Id="rId10" Type="http://schemas.openxmlformats.org/officeDocument/2006/relationships/image" Target="media/image10.pn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83820</xdr:colOff>
      <xdr:row>5</xdr:row>
      <xdr:rowOff>141605</xdr:rowOff>
    </xdr:to>
    <xdr:pic>
      <xdr:nvPicPr>
        <xdr:cNvPr id="2" name="ID_0B9352A8678D4D15BE602C57120D1A18" descr="单层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89260" y="1739265"/>
          <a:ext cx="1375410" cy="9988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132715</xdr:colOff>
      <xdr:row>8</xdr:row>
      <xdr:rowOff>68580</xdr:rowOff>
    </xdr:to>
    <xdr:pic>
      <xdr:nvPicPr>
        <xdr:cNvPr id="4" name="ID_C9407EB1DBF14F1F82C00A21E5F4675E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055225" y="3270250"/>
          <a:ext cx="1424305" cy="14401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17145</xdr:colOff>
      <xdr:row>2</xdr:row>
      <xdr:rowOff>16510</xdr:rowOff>
    </xdr:to>
    <xdr:pic>
      <xdr:nvPicPr>
        <xdr:cNvPr id="5" name="ID_0B99AAA0CF13485984F3E894C2EC535E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134600" y="4952365"/>
          <a:ext cx="1308735" cy="3594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318770</xdr:colOff>
      <xdr:row>6</xdr:row>
      <xdr:rowOff>126365</xdr:rowOff>
    </xdr:to>
    <xdr:pic>
      <xdr:nvPicPr>
        <xdr:cNvPr id="6" name="ID_63ED7028473049C6ABBB9F182566592E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134600" y="6984365"/>
          <a:ext cx="964565" cy="11550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197485</xdr:colOff>
      <xdr:row>7</xdr:row>
      <xdr:rowOff>31115</xdr:rowOff>
    </xdr:to>
    <xdr:pic>
      <xdr:nvPicPr>
        <xdr:cNvPr id="7" name="ID_15DC0D3ECB96403D98DCD8EB79AC083D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134600" y="8114665"/>
          <a:ext cx="843280" cy="12312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196215</xdr:colOff>
      <xdr:row>5</xdr:row>
      <xdr:rowOff>167005</xdr:rowOff>
    </xdr:to>
    <xdr:pic>
      <xdr:nvPicPr>
        <xdr:cNvPr id="8" name="ID_6DCEC6C1E7EF425AA8D9B17EAD5BA6AD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134600" y="9702165"/>
          <a:ext cx="842010" cy="10242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88900</xdr:colOff>
      <xdr:row>4</xdr:row>
      <xdr:rowOff>116840</xdr:rowOff>
    </xdr:to>
    <xdr:pic>
      <xdr:nvPicPr>
        <xdr:cNvPr id="9" name="ID_FB782BFE42854864823FBC6DCC1AFD74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134600" y="11162665"/>
          <a:ext cx="1380490" cy="8026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119380</xdr:colOff>
      <xdr:row>7</xdr:row>
      <xdr:rowOff>32385</xdr:rowOff>
    </xdr:to>
    <xdr:pic>
      <xdr:nvPicPr>
        <xdr:cNvPr id="10" name="ID_3640C0B64A394ADA8F131BB4B3F8025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134600" y="13982065"/>
          <a:ext cx="765175" cy="12325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509270</xdr:colOff>
      <xdr:row>3</xdr:row>
      <xdr:rowOff>137795</xdr:rowOff>
    </xdr:to>
    <xdr:pic>
      <xdr:nvPicPr>
        <xdr:cNvPr id="11" name="ID_90A565E47B684C1FB683045797FFC7FD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526395" y="14825345"/>
          <a:ext cx="509270" cy="6521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86360</xdr:colOff>
      <xdr:row>5</xdr:row>
      <xdr:rowOff>36830</xdr:rowOff>
    </xdr:to>
    <xdr:pic>
      <xdr:nvPicPr>
        <xdr:cNvPr id="12" name="ID_D4FF09656B0F4D4E8DBF39ADC894828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134600" y="13232765"/>
          <a:ext cx="1377950" cy="89408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329565</xdr:colOff>
      <xdr:row>6</xdr:row>
      <xdr:rowOff>21590</xdr:rowOff>
    </xdr:to>
    <xdr:pic>
      <xdr:nvPicPr>
        <xdr:cNvPr id="13" name="ID_BFED86D2AD8D4BB6A1BD2B817A0231E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134600" y="12483465"/>
          <a:ext cx="975360" cy="10502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218440</xdr:colOff>
      <xdr:row>6</xdr:row>
      <xdr:rowOff>24130</xdr:rowOff>
    </xdr:to>
    <xdr:pic>
      <xdr:nvPicPr>
        <xdr:cNvPr id="14" name="ID_500438D8B85B488B8C98A750AD4CEE49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134600" y="15480665"/>
          <a:ext cx="864235" cy="10528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117475</xdr:colOff>
      <xdr:row>2</xdr:row>
      <xdr:rowOff>164465</xdr:rowOff>
    </xdr:to>
    <xdr:pic>
      <xdr:nvPicPr>
        <xdr:cNvPr id="15" name="ID_1771B8B5130B45168F0751907B47F72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134600" y="16229965"/>
          <a:ext cx="763270" cy="5073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624205</xdr:colOff>
      <xdr:row>2</xdr:row>
      <xdr:rowOff>21590</xdr:rowOff>
    </xdr:to>
    <xdr:pic>
      <xdr:nvPicPr>
        <xdr:cNvPr id="16" name="ID_BC862A93A90944D1852DCD04B70B13C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134600" y="16979265"/>
          <a:ext cx="624205" cy="3644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73025</xdr:colOff>
      <xdr:row>4</xdr:row>
      <xdr:rowOff>34290</xdr:rowOff>
    </xdr:to>
    <xdr:pic>
      <xdr:nvPicPr>
        <xdr:cNvPr id="17" name="ID_E8E334FE8C844FF38E363A0928D46FE6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134600" y="17728565"/>
          <a:ext cx="718820" cy="72009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589280</xdr:colOff>
      <xdr:row>4</xdr:row>
      <xdr:rowOff>165735</xdr:rowOff>
    </xdr:to>
    <xdr:pic>
      <xdr:nvPicPr>
        <xdr:cNvPr id="18" name="ID_DEF382BABBF54894B45F95FEA866085D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134600" y="18477865"/>
          <a:ext cx="589280" cy="8515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122555</xdr:colOff>
      <xdr:row>3</xdr:row>
      <xdr:rowOff>109855</xdr:rowOff>
    </xdr:to>
    <xdr:pic>
      <xdr:nvPicPr>
        <xdr:cNvPr id="19" name="ID_F89C5725205149EA927A2AA0F0D364D1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134600" y="19227165"/>
          <a:ext cx="768350" cy="6242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629920</xdr:colOff>
      <xdr:row>4</xdr:row>
      <xdr:rowOff>165735</xdr:rowOff>
    </xdr:to>
    <xdr:pic>
      <xdr:nvPicPr>
        <xdr:cNvPr id="20" name="ID_AD0817B56FDA46779185D8B4915BC29F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134600" y="21475065"/>
          <a:ext cx="629920" cy="8515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433705</xdr:colOff>
      <xdr:row>2</xdr:row>
      <xdr:rowOff>26670</xdr:rowOff>
    </xdr:to>
    <xdr:pic>
      <xdr:nvPicPr>
        <xdr:cNvPr id="21" name="ID_E20709AA064648F9A42FDBA103B2DF3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134600" y="19976465"/>
          <a:ext cx="1079500" cy="36957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589915</xdr:colOff>
      <xdr:row>4</xdr:row>
      <xdr:rowOff>62230</xdr:rowOff>
    </xdr:to>
    <xdr:pic>
      <xdr:nvPicPr>
        <xdr:cNvPr id="22" name="ID_3C76712F05AC4B47A1E5739BA60FF473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0134600" y="20725765"/>
          <a:ext cx="1235710" cy="7480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288290</xdr:colOff>
      <xdr:row>4</xdr:row>
      <xdr:rowOff>5080</xdr:rowOff>
    </xdr:to>
    <xdr:pic>
      <xdr:nvPicPr>
        <xdr:cNvPr id="23" name="ID_773581503C334A1E8A3EAF617F07E76A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0134600" y="22224365"/>
          <a:ext cx="934085" cy="6908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3"/>
  <sheetViews>
    <sheetView tabSelected="1" view="pageBreakPreview" zoomScale="70" zoomScalePageLayoutView="70" zoomScaleNormal="80" workbookViewId="0">
      <selection activeCell="E7" sqref="E7"/>
    </sheetView>
  </sheetViews>
  <sheetFormatPr defaultColWidth="9" defaultRowHeight="13.5"/>
  <cols>
    <col min="1" max="1" width="5.2212389380531" customWidth="1"/>
    <col min="2" max="2" width="11.6814159292035" style="2" customWidth="1"/>
    <col min="3" max="3" width="9.20353982300885" style="3" customWidth="1"/>
    <col min="4" max="4" width="11.6637168141593" style="3" customWidth="1"/>
    <col min="5" max="5" width="65.7787610619469" style="4" customWidth="1"/>
    <col min="6" max="6" width="6.44247787610619" style="3" customWidth="1"/>
    <col min="7" max="7" width="6.35398230088496" style="2" customWidth="1"/>
    <col min="8" max="8" width="9.38938053097345" style="5" customWidth="1"/>
    <col min="9" max="9" width="10.5575221238938" style="6" customWidth="1"/>
    <col min="10" max="10" width="20.646017699115" style="3" customWidth="1"/>
    <col min="11" max="11" width="19.9115044247788" style="3" customWidth="1"/>
  </cols>
  <sheetData>
    <row r="1" ht="19" customHeight="1" spans="1:13">
      <c r="A1" s="7" t="s">
        <v>0</v>
      </c>
      <c r="B1" s="7"/>
      <c r="C1" s="7"/>
      <c r="D1" s="7"/>
      <c r="E1" s="8"/>
      <c r="F1" s="7"/>
      <c r="G1" s="7"/>
      <c r="H1" s="9"/>
      <c r="I1" s="9"/>
      <c r="J1" s="7"/>
      <c r="K1" s="7"/>
      <c r="L1" s="39"/>
      <c r="M1" s="39"/>
    </row>
    <row r="2" ht="11" customHeight="1" spans="1:13">
      <c r="A2" s="7"/>
      <c r="B2" s="7"/>
      <c r="C2" s="7"/>
      <c r="D2" s="7"/>
      <c r="E2" s="8"/>
      <c r="F2" s="7"/>
      <c r="G2" s="7"/>
      <c r="H2" s="9"/>
      <c r="I2" s="9"/>
      <c r="J2" s="7"/>
      <c r="K2" s="7"/>
      <c r="L2" s="39"/>
      <c r="M2" s="39"/>
    </row>
    <row r="3" ht="30.75" spans="1:13">
      <c r="A3" s="10" t="s">
        <v>1</v>
      </c>
      <c r="B3" s="10" t="s">
        <v>2</v>
      </c>
      <c r="C3" s="10"/>
      <c r="D3" s="10"/>
      <c r="E3" s="10"/>
      <c r="F3" s="10"/>
      <c r="G3" s="10" t="s">
        <v>3</v>
      </c>
      <c r="H3" s="11"/>
      <c r="I3" s="11"/>
      <c r="J3" s="10" t="s">
        <v>4</v>
      </c>
      <c r="K3" s="10"/>
      <c r="L3" s="40"/>
      <c r="M3" s="40"/>
    </row>
    <row r="4" s="1" customFormat="1" ht="27" customHeight="1" spans="1:11">
      <c r="A4" s="12" t="s">
        <v>5</v>
      </c>
      <c r="B4" s="13"/>
      <c r="C4" s="12"/>
      <c r="D4" s="12"/>
      <c r="E4" s="12"/>
      <c r="F4" s="12"/>
      <c r="G4" s="12" t="s">
        <v>6</v>
      </c>
      <c r="H4" s="14"/>
      <c r="I4" s="14"/>
      <c r="J4" s="12" t="s">
        <v>7</v>
      </c>
      <c r="K4" s="12"/>
    </row>
    <row r="5" s="1" customFormat="1" ht="29" customHeight="1" spans="1:11">
      <c r="A5" s="15" t="s">
        <v>8</v>
      </c>
      <c r="B5" s="16"/>
      <c r="C5" s="15"/>
      <c r="D5" s="15"/>
      <c r="E5" s="15"/>
      <c r="F5" s="15"/>
      <c r="G5" s="16"/>
      <c r="H5" s="17"/>
      <c r="I5" s="41"/>
      <c r="J5" s="15"/>
      <c r="K5" s="15"/>
    </row>
    <row r="6" s="2" customFormat="1" ht="29" customHeight="1" spans="1:13">
      <c r="A6" s="18" t="s">
        <v>9</v>
      </c>
      <c r="B6" s="18" t="s">
        <v>10</v>
      </c>
      <c r="C6" s="18" t="s">
        <v>11</v>
      </c>
      <c r="D6" s="18" t="s">
        <v>12</v>
      </c>
      <c r="E6" s="18" t="s">
        <v>13</v>
      </c>
      <c r="F6" s="18" t="s">
        <v>14</v>
      </c>
      <c r="G6" s="18" t="s">
        <v>15</v>
      </c>
      <c r="H6" s="19" t="s">
        <v>16</v>
      </c>
      <c r="I6" s="19" t="s">
        <v>17</v>
      </c>
      <c r="J6" s="18" t="s">
        <v>18</v>
      </c>
      <c r="K6" s="18" t="s">
        <v>19</v>
      </c>
      <c r="M6" s="42"/>
    </row>
    <row r="7" customFormat="1" ht="108" spans="1:13">
      <c r="A7" s="20">
        <v>1</v>
      </c>
      <c r="B7" s="21" t="s">
        <v>20</v>
      </c>
      <c r="C7" s="20" t="s">
        <v>21</v>
      </c>
      <c r="D7" s="22" t="s">
        <v>22</v>
      </c>
      <c r="E7" s="23" t="s">
        <v>23</v>
      </c>
      <c r="F7" s="20" t="s">
        <v>24</v>
      </c>
      <c r="G7" s="20">
        <v>4</v>
      </c>
      <c r="H7" s="24"/>
      <c r="I7" s="30"/>
      <c r="J7" s="20" t="str">
        <f>_xlfn.DISPIMG("ID_0B9352A8678D4D15BE602C57120D1A18",1)</f>
        <v>=DISPIMG("ID_0B9352A8678D4D15BE602C57120D1A18",1)</v>
      </c>
      <c r="K7" s="20"/>
      <c r="M7" s="43"/>
    </row>
    <row r="8" customFormat="1" ht="121.5" spans="1:13">
      <c r="A8" s="20">
        <v>2</v>
      </c>
      <c r="B8" s="21" t="s">
        <v>25</v>
      </c>
      <c r="C8" s="20" t="s">
        <v>21</v>
      </c>
      <c r="D8" s="22" t="s">
        <v>22</v>
      </c>
      <c r="E8" s="23" t="s">
        <v>26</v>
      </c>
      <c r="F8" s="20" t="s">
        <v>24</v>
      </c>
      <c r="G8" s="20">
        <v>1</v>
      </c>
      <c r="H8" s="24"/>
      <c r="I8" s="30"/>
      <c r="J8" s="20" t="str">
        <f>_xlfn.DISPIMG("ID_C9407EB1DBF14F1F82C00A21E5F4675E",1)</f>
        <v>=DISPIMG("ID_C9407EB1DBF14F1F82C00A21E5F4675E",1)</v>
      </c>
      <c r="K8" s="20"/>
      <c r="M8" s="43"/>
    </row>
    <row r="9" customFormat="1" ht="67.5" spans="1:13">
      <c r="A9" s="20">
        <v>3</v>
      </c>
      <c r="B9" s="21" t="s">
        <v>27</v>
      </c>
      <c r="C9" s="20" t="s">
        <v>21</v>
      </c>
      <c r="D9" s="22" t="s">
        <v>22</v>
      </c>
      <c r="E9" s="23" t="s">
        <v>28</v>
      </c>
      <c r="F9" s="20" t="s">
        <v>24</v>
      </c>
      <c r="G9" s="20">
        <v>5</v>
      </c>
      <c r="H9" s="24"/>
      <c r="I9" s="30"/>
      <c r="J9" s="20" t="str">
        <f>_xlfn.DISPIMG("ID_0B99AAA0CF13485984F3E894C2EC535E",1)</f>
        <v>=DISPIMG("ID_0B99AAA0CF13485984F3E894C2EC535E",1)</v>
      </c>
      <c r="K9" s="20"/>
      <c r="M9" s="43"/>
    </row>
    <row r="10" customFormat="1" ht="67.5" spans="1:13">
      <c r="A10" s="20">
        <v>4</v>
      </c>
      <c r="B10" s="21" t="s">
        <v>27</v>
      </c>
      <c r="C10" s="20" t="s">
        <v>21</v>
      </c>
      <c r="D10" s="22" t="s">
        <v>22</v>
      </c>
      <c r="E10" s="23" t="s">
        <v>29</v>
      </c>
      <c r="F10" s="20" t="s">
        <v>24</v>
      </c>
      <c r="G10" s="20">
        <v>1</v>
      </c>
      <c r="H10" s="24"/>
      <c r="I10" s="30"/>
      <c r="J10" s="20" t="str">
        <f>_xlfn.DISPIMG("ID_0B99AAA0CF13485984F3E894C2EC535E",1)</f>
        <v>=DISPIMG("ID_0B99AAA0CF13485984F3E894C2EC535E",1)</v>
      </c>
      <c r="K10" s="20" t="s">
        <v>30</v>
      </c>
      <c r="M10" s="43"/>
    </row>
    <row r="11" customFormat="1" ht="81" spans="1:13">
      <c r="A11" s="20">
        <v>5</v>
      </c>
      <c r="B11" s="21" t="s">
        <v>31</v>
      </c>
      <c r="C11" s="20" t="s">
        <v>21</v>
      </c>
      <c r="D11" s="22" t="s">
        <v>22</v>
      </c>
      <c r="E11" s="23" t="s">
        <v>32</v>
      </c>
      <c r="F11" s="20" t="s">
        <v>33</v>
      </c>
      <c r="G11" s="20">
        <v>6</v>
      </c>
      <c r="H11" s="24"/>
      <c r="I11" s="30"/>
      <c r="J11" s="20" t="str">
        <f>_xlfn.DISPIMG("ID_63ED7028473049C6ABBB9F182566592E",1)</f>
        <v>=DISPIMG("ID_63ED7028473049C6ABBB9F182566592E",1)</v>
      </c>
      <c r="K11" s="20"/>
      <c r="M11" s="43"/>
    </row>
    <row r="12" customFormat="1" ht="108" spans="1:13">
      <c r="A12" s="20">
        <v>6</v>
      </c>
      <c r="B12" s="21" t="s">
        <v>34</v>
      </c>
      <c r="C12" s="20" t="s">
        <v>21</v>
      </c>
      <c r="D12" s="22" t="s">
        <v>22</v>
      </c>
      <c r="E12" s="23" t="s">
        <v>35</v>
      </c>
      <c r="F12" s="20" t="s">
        <v>33</v>
      </c>
      <c r="G12" s="20">
        <v>24</v>
      </c>
      <c r="H12" s="24"/>
      <c r="I12" s="30"/>
      <c r="J12" s="20" t="str">
        <f>_xlfn.DISPIMG("ID_15DC0D3ECB96403D98DCD8EB79AC083D",1)</f>
        <v>=DISPIMG("ID_15DC0D3ECB96403D98DCD8EB79AC083D",1)</v>
      </c>
      <c r="K12" s="20" t="s">
        <v>36</v>
      </c>
      <c r="M12" s="43"/>
    </row>
    <row r="13" customFormat="1" ht="94.5" spans="1:13">
      <c r="A13" s="20">
        <v>7</v>
      </c>
      <c r="B13" s="21" t="s">
        <v>37</v>
      </c>
      <c r="C13" s="20" t="s">
        <v>21</v>
      </c>
      <c r="D13" s="22" t="s">
        <v>22</v>
      </c>
      <c r="E13" s="23" t="s">
        <v>38</v>
      </c>
      <c r="F13" s="20" t="s">
        <v>33</v>
      </c>
      <c r="G13" s="20">
        <v>6</v>
      </c>
      <c r="H13" s="24"/>
      <c r="I13" s="30"/>
      <c r="J13" s="20" t="str">
        <f>_xlfn.DISPIMG("ID_6DCEC6C1E7EF425AA8D9B17EAD5BA6AD",1)</f>
        <v>=DISPIMG("ID_6DCEC6C1E7EF425AA8D9B17EAD5BA6AD",1)</v>
      </c>
      <c r="K13" s="20"/>
      <c r="M13" s="43"/>
    </row>
    <row r="14" customFormat="1" ht="81" spans="1:13">
      <c r="A14" s="20">
        <v>8</v>
      </c>
      <c r="B14" s="20" t="s">
        <v>39</v>
      </c>
      <c r="C14" s="20" t="s">
        <v>21</v>
      </c>
      <c r="D14" s="22" t="s">
        <v>22</v>
      </c>
      <c r="E14" s="23" t="s">
        <v>40</v>
      </c>
      <c r="F14" s="20" t="s">
        <v>33</v>
      </c>
      <c r="G14" s="20">
        <v>6</v>
      </c>
      <c r="H14" s="24"/>
      <c r="I14" s="30"/>
      <c r="J14" s="20" t="str">
        <f>_xlfn.DISPIMG("ID_FB782BFE42854864823FBC6DCC1AFD74",1)</f>
        <v>=DISPIMG("ID_FB782BFE42854864823FBC6DCC1AFD74",1)</v>
      </c>
      <c r="K14" s="20"/>
      <c r="M14" s="43"/>
    </row>
    <row r="15" customFormat="1" ht="79" customHeight="1" spans="1:13">
      <c r="A15" s="20">
        <v>9</v>
      </c>
      <c r="B15" s="20" t="s">
        <v>41</v>
      </c>
      <c r="C15" s="20" t="s">
        <v>21</v>
      </c>
      <c r="D15" s="22"/>
      <c r="E15" s="23" t="s">
        <v>42</v>
      </c>
      <c r="F15" s="20" t="s">
        <v>43</v>
      </c>
      <c r="G15" s="20">
        <v>60</v>
      </c>
      <c r="H15" s="24"/>
      <c r="I15" s="30"/>
      <c r="J15" s="20" t="str">
        <f>_xlfn.DISPIMG("ID_BFED86D2AD8D4BB6A1BD2B817A0231E4",1)</f>
        <v>=DISPIMG("ID_BFED86D2AD8D4BB6A1BD2B817A0231E4",1)</v>
      </c>
      <c r="K15" s="29" t="s">
        <v>44</v>
      </c>
      <c r="M15" s="43"/>
    </row>
    <row r="16" customFormat="1" ht="57" customHeight="1" spans="1:13">
      <c r="A16" s="20">
        <v>10</v>
      </c>
      <c r="B16" s="21" t="s">
        <v>45</v>
      </c>
      <c r="C16" s="20" t="s">
        <v>21</v>
      </c>
      <c r="D16" s="22"/>
      <c r="E16" s="23" t="s">
        <v>46</v>
      </c>
      <c r="F16" s="20" t="s">
        <v>24</v>
      </c>
      <c r="G16" s="20">
        <v>90</v>
      </c>
      <c r="H16" s="24"/>
      <c r="I16" s="30"/>
      <c r="J16" s="20" t="str">
        <f>_xlfn.DISPIMG("ID_D4FF09656B0F4D4E8DBF39ADC8948285",1)</f>
        <v>=DISPIMG("ID_D4FF09656B0F4D4E8DBF39ADC8948285",1)</v>
      </c>
      <c r="K16" s="29"/>
      <c r="M16" s="43"/>
    </row>
    <row r="17" customFormat="1" ht="74" customHeight="1" spans="1:13">
      <c r="A17" s="20">
        <v>11</v>
      </c>
      <c r="B17" s="21" t="s">
        <v>47</v>
      </c>
      <c r="C17" s="20" t="s">
        <v>21</v>
      </c>
      <c r="D17" s="22"/>
      <c r="E17" s="23" t="s">
        <v>48</v>
      </c>
      <c r="F17" s="20" t="s">
        <v>24</v>
      </c>
      <c r="G17" s="21">
        <v>36</v>
      </c>
      <c r="H17" s="24"/>
      <c r="I17" s="30"/>
      <c r="J17" s="20" t="str">
        <f>_xlfn.DISPIMG("ID_3640C0B64A394ADA8F131BB4B3F80254",1)</f>
        <v>=DISPIMG("ID_3640C0B64A394ADA8F131BB4B3F80254",1)</v>
      </c>
      <c r="K17" s="29"/>
      <c r="M17" s="43"/>
    </row>
    <row r="18" customFormat="1" ht="84" customHeight="1" spans="1:13">
      <c r="A18" s="20">
        <v>12</v>
      </c>
      <c r="B18" s="21" t="s">
        <v>49</v>
      </c>
      <c r="C18" s="20" t="s">
        <v>21</v>
      </c>
      <c r="D18" s="22"/>
      <c r="E18" s="23" t="s">
        <v>50</v>
      </c>
      <c r="F18" s="20" t="s">
        <v>51</v>
      </c>
      <c r="G18" s="20">
        <v>120</v>
      </c>
      <c r="H18" s="24"/>
      <c r="I18" s="30"/>
      <c r="J18" s="20" t="str">
        <f>_xlfn.DISPIMG("ID_90A565E47B684C1FB683045797FFC7FD",1)</f>
        <v>=DISPIMG("ID_90A565E47B684C1FB683045797FFC7FD",1)</v>
      </c>
      <c r="K18" s="29"/>
      <c r="M18" s="43"/>
    </row>
    <row r="19" customFormat="1" ht="76" customHeight="1" spans="1:13">
      <c r="A19" s="20">
        <v>13</v>
      </c>
      <c r="B19" s="21" t="s">
        <v>52</v>
      </c>
      <c r="C19" s="20" t="s">
        <v>21</v>
      </c>
      <c r="D19" s="22"/>
      <c r="E19" s="23" t="s">
        <v>53</v>
      </c>
      <c r="F19" s="20" t="s">
        <v>51</v>
      </c>
      <c r="G19" s="20">
        <v>60</v>
      </c>
      <c r="H19" s="24"/>
      <c r="I19" s="30"/>
      <c r="J19" s="20" t="str">
        <f>_xlfn.DISPIMG("ID_500438D8B85B488B8C98A750AD4CEE49",1)</f>
        <v>=DISPIMG("ID_500438D8B85B488B8C98A750AD4CEE49",1)</v>
      </c>
      <c r="K19" s="29"/>
      <c r="M19" s="43"/>
    </row>
    <row r="20" customFormat="1" ht="77.9" spans="1:13">
      <c r="A20" s="20">
        <v>14</v>
      </c>
      <c r="B20" s="21" t="s">
        <v>54</v>
      </c>
      <c r="C20" s="20" t="s">
        <v>21</v>
      </c>
      <c r="D20" s="22"/>
      <c r="E20" s="23" t="s">
        <v>55</v>
      </c>
      <c r="F20" s="20" t="s">
        <v>56</v>
      </c>
      <c r="G20" s="21">
        <v>12</v>
      </c>
      <c r="H20" s="24"/>
      <c r="I20" s="30"/>
      <c r="J20" s="20" t="str">
        <f>_xlfn.DISPIMG("ID_1771B8B5130B45168F0751907B47F724",1)</f>
        <v>=DISPIMG("ID_1771B8B5130B45168F0751907B47F724",1)</v>
      </c>
      <c r="K20" s="29"/>
      <c r="M20" s="43"/>
    </row>
    <row r="21" customFormat="1" ht="40.5" spans="1:13">
      <c r="A21" s="20">
        <v>15</v>
      </c>
      <c r="B21" s="21" t="s">
        <v>57</v>
      </c>
      <c r="C21" s="20" t="s">
        <v>21</v>
      </c>
      <c r="D21" s="22"/>
      <c r="E21" s="23" t="s">
        <v>58</v>
      </c>
      <c r="F21" s="20" t="s">
        <v>59</v>
      </c>
      <c r="G21" s="21">
        <v>72</v>
      </c>
      <c r="H21" s="24"/>
      <c r="I21" s="30"/>
      <c r="J21" s="20" t="str">
        <f>_xlfn.DISPIMG("ID_BC862A93A90944D1852DCD04B70B13C4",1)</f>
        <v>=DISPIMG("ID_BC862A93A90944D1852DCD04B70B13C4",1)</v>
      </c>
      <c r="K21" s="29"/>
      <c r="M21" s="43"/>
    </row>
    <row r="22" customFormat="1" ht="67.5" spans="1:13">
      <c r="A22" s="20">
        <v>16</v>
      </c>
      <c r="B22" s="21" t="s">
        <v>60</v>
      </c>
      <c r="C22" s="20" t="s">
        <v>21</v>
      </c>
      <c r="D22" s="22"/>
      <c r="E22" s="23" t="s">
        <v>61</v>
      </c>
      <c r="F22" s="20" t="s">
        <v>24</v>
      </c>
      <c r="G22" s="20">
        <v>12</v>
      </c>
      <c r="H22" s="24"/>
      <c r="I22" s="30"/>
      <c r="J22" s="20" t="str">
        <f>_xlfn.DISPIMG("ID_E8E334FE8C844FF38E363A0928D46FE6",1)</f>
        <v>=DISPIMG("ID_E8E334FE8C844FF38E363A0928D46FE6",1)</v>
      </c>
      <c r="K22" s="29"/>
      <c r="M22" s="43"/>
    </row>
    <row r="23" customFormat="1" ht="40.5" spans="1:13">
      <c r="A23" s="20">
        <v>17</v>
      </c>
      <c r="B23" s="21" t="s">
        <v>62</v>
      </c>
      <c r="C23" s="20" t="s">
        <v>21</v>
      </c>
      <c r="D23" s="22"/>
      <c r="E23" s="23" t="s">
        <v>63</v>
      </c>
      <c r="F23" s="20" t="s">
        <v>64</v>
      </c>
      <c r="G23" s="21">
        <v>48</v>
      </c>
      <c r="H23" s="24"/>
      <c r="I23" s="30"/>
      <c r="J23" s="20" t="str">
        <f>_xlfn.DISPIMG("ID_DEF382BABBF54894B45F95FEA866085D",1)</f>
        <v>=DISPIMG("ID_DEF382BABBF54894B45F95FEA866085D",1)</v>
      </c>
      <c r="K23" s="29"/>
      <c r="M23" s="43"/>
    </row>
    <row r="24" customFormat="1" ht="54" spans="1:13">
      <c r="A24" s="20">
        <v>18</v>
      </c>
      <c r="B24" s="21" t="s">
        <v>65</v>
      </c>
      <c r="C24" s="20" t="s">
        <v>21</v>
      </c>
      <c r="D24" s="22"/>
      <c r="E24" s="25" t="s">
        <v>66</v>
      </c>
      <c r="F24" s="20" t="s">
        <v>24</v>
      </c>
      <c r="G24" s="20">
        <v>48</v>
      </c>
      <c r="H24" s="24"/>
      <c r="I24" s="30"/>
      <c r="J24" s="20" t="str">
        <f>_xlfn.DISPIMG("ID_F89C5725205149EA927A2AA0F0D364D1",1)</f>
        <v>=DISPIMG("ID_F89C5725205149EA927A2AA0F0D364D1",1)</v>
      </c>
      <c r="K24" s="29"/>
      <c r="M24" s="43"/>
    </row>
    <row r="25" customFormat="1" ht="60" customHeight="1" spans="1:13">
      <c r="A25" s="20">
        <v>19</v>
      </c>
      <c r="B25" s="21" t="s">
        <v>67</v>
      </c>
      <c r="C25" s="20" t="s">
        <v>21</v>
      </c>
      <c r="D25" s="22" t="s">
        <v>68</v>
      </c>
      <c r="E25" s="23" t="s">
        <v>69</v>
      </c>
      <c r="F25" s="20" t="s">
        <v>70</v>
      </c>
      <c r="G25" s="20">
        <v>7</v>
      </c>
      <c r="H25" s="24"/>
      <c r="I25" s="30"/>
      <c r="J25" s="20" t="str">
        <f>_xlfn.DISPIMG("ID_E20709AA064648F9A42FDBA103B2DF36",1)</f>
        <v>=DISPIMG("ID_E20709AA064648F9A42FDBA103B2DF36",1)</v>
      </c>
      <c r="K25" s="20" t="s">
        <v>71</v>
      </c>
      <c r="M25" s="43"/>
    </row>
    <row r="26" customFormat="1" ht="57" customHeight="1" spans="1:13">
      <c r="A26" s="20">
        <v>20</v>
      </c>
      <c r="B26" s="21" t="s">
        <v>72</v>
      </c>
      <c r="C26" s="20" t="s">
        <v>21</v>
      </c>
      <c r="D26" s="22"/>
      <c r="E26" s="23" t="s">
        <v>73</v>
      </c>
      <c r="F26" s="20" t="s">
        <v>74</v>
      </c>
      <c r="G26" s="20">
        <v>6</v>
      </c>
      <c r="H26" s="24"/>
      <c r="I26" s="30"/>
      <c r="J26" s="20" t="str">
        <f>_xlfn.DISPIMG("ID_3C76712F05AC4B47A1E5739BA60FF473",1)</f>
        <v>=DISPIMG("ID_3C76712F05AC4B47A1E5739BA60FF473",1)</v>
      </c>
      <c r="K26" s="20" t="s">
        <v>75</v>
      </c>
      <c r="M26" s="43"/>
    </row>
    <row r="27" customFormat="1" ht="51" customHeight="1" spans="1:13">
      <c r="A27" s="20">
        <v>21</v>
      </c>
      <c r="B27" s="21" t="s">
        <v>76</v>
      </c>
      <c r="C27" s="20" t="s">
        <v>21</v>
      </c>
      <c r="D27" s="22"/>
      <c r="E27" s="23" t="s">
        <v>77</v>
      </c>
      <c r="F27" s="20" t="s">
        <v>78</v>
      </c>
      <c r="G27" s="20">
        <v>6</v>
      </c>
      <c r="H27" s="24"/>
      <c r="I27" s="30"/>
      <c r="J27" s="20" t="str">
        <f>_xlfn.DISPIMG("ID_AD0817B56FDA46779185D8B4915BC29F",1)</f>
        <v>=DISPIMG("ID_AD0817B56FDA46779185D8B4915BC29F",1)</v>
      </c>
      <c r="K27" s="20"/>
      <c r="M27" s="43"/>
    </row>
    <row r="28" customFormat="1" ht="55.5" spans="1:13">
      <c r="A28" s="20">
        <v>22</v>
      </c>
      <c r="B28" s="21" t="s">
        <v>79</v>
      </c>
      <c r="C28" s="20" t="s">
        <v>21</v>
      </c>
      <c r="D28" s="22"/>
      <c r="E28" s="23" t="s">
        <v>80</v>
      </c>
      <c r="F28" s="20" t="s">
        <v>81</v>
      </c>
      <c r="G28" s="20">
        <v>12</v>
      </c>
      <c r="H28" s="24"/>
      <c r="I28" s="30"/>
      <c r="J28" s="20" t="str">
        <f>_xlfn.DISPIMG("ID_773581503C334A1E8A3EAF617F07E76A",1)</f>
        <v>=DISPIMG("ID_773581503C334A1E8A3EAF617F07E76A",1)</v>
      </c>
      <c r="K28" s="20" t="s">
        <v>82</v>
      </c>
      <c r="M28" s="43"/>
    </row>
    <row r="29" customFormat="1" ht="69" customHeight="1" spans="1:13">
      <c r="A29" s="20">
        <v>23</v>
      </c>
      <c r="B29" s="21" t="s">
        <v>83</v>
      </c>
      <c r="C29" s="20" t="s">
        <v>84</v>
      </c>
      <c r="D29" s="22"/>
      <c r="E29" s="25" t="s">
        <v>85</v>
      </c>
      <c r="F29" s="20" t="s">
        <v>86</v>
      </c>
      <c r="G29" s="20">
        <v>15</v>
      </c>
      <c r="H29" s="24"/>
      <c r="I29" s="30"/>
      <c r="J29" s="20" t="s">
        <v>87</v>
      </c>
      <c r="K29" s="20" t="s">
        <v>88</v>
      </c>
      <c r="M29" s="43"/>
    </row>
    <row r="30" customFormat="1" spans="1:13">
      <c r="A30" s="26">
        <v>24</v>
      </c>
      <c r="B30" s="21" t="s">
        <v>89</v>
      </c>
      <c r="C30" s="20" t="s">
        <v>84</v>
      </c>
      <c r="D30" s="22" t="s">
        <v>90</v>
      </c>
      <c r="E30" s="23" t="s">
        <v>91</v>
      </c>
      <c r="F30" s="20" t="s">
        <v>92</v>
      </c>
      <c r="G30" s="20">
        <v>1</v>
      </c>
      <c r="H30" s="24"/>
      <c r="I30" s="24"/>
      <c r="J30" s="24" t="s">
        <v>87</v>
      </c>
      <c r="K30" s="24" t="s">
        <v>93</v>
      </c>
      <c r="M30" s="43"/>
    </row>
    <row r="31" customFormat="1" spans="1:13">
      <c r="A31" s="27"/>
      <c r="B31" s="21"/>
      <c r="C31" s="20"/>
      <c r="D31" s="22"/>
      <c r="E31" s="23"/>
      <c r="F31" s="20"/>
      <c r="G31" s="20"/>
      <c r="H31" s="24"/>
      <c r="I31" s="24"/>
      <c r="J31" s="24"/>
      <c r="K31" s="24"/>
      <c r="M31" s="43"/>
    </row>
    <row r="32" customFormat="1" ht="64" customHeight="1" spans="1:13">
      <c r="A32" s="28"/>
      <c r="B32" s="21"/>
      <c r="C32" s="20"/>
      <c r="D32" s="22"/>
      <c r="E32" s="23"/>
      <c r="F32" s="20"/>
      <c r="G32" s="20"/>
      <c r="H32" s="24"/>
      <c r="I32" s="24"/>
      <c r="J32" s="24"/>
      <c r="K32" s="24"/>
      <c r="M32" s="43"/>
    </row>
    <row r="33" ht="42" customHeight="1" spans="1:13">
      <c r="A33" s="29" t="s">
        <v>94</v>
      </c>
      <c r="B33" s="29"/>
      <c r="C33" s="29"/>
      <c r="D33" s="30"/>
      <c r="E33" s="29" t="s">
        <v>95</v>
      </c>
      <c r="F33" s="29"/>
      <c r="G33" s="29"/>
      <c r="H33" s="31">
        <f>D33</f>
        <v>0</v>
      </c>
      <c r="I33" s="31"/>
      <c r="J33" s="31"/>
      <c r="K33" s="31"/>
      <c r="M33" s="43"/>
    </row>
    <row r="34" ht="21" customHeight="1" spans="1:13">
      <c r="A34" s="32" t="s">
        <v>19</v>
      </c>
      <c r="B34" s="32"/>
      <c r="C34" s="32"/>
      <c r="D34" s="32">
        <v>1</v>
      </c>
      <c r="E34" s="33" t="s">
        <v>96</v>
      </c>
      <c r="F34" s="33"/>
      <c r="G34" s="32"/>
      <c r="H34" s="34"/>
      <c r="I34" s="44"/>
      <c r="J34" s="33"/>
      <c r="K34" s="33"/>
      <c r="M34" s="45"/>
    </row>
    <row r="35" ht="19" customHeight="1" spans="1:13">
      <c r="A35" s="32"/>
      <c r="B35" s="32"/>
      <c r="C35" s="32"/>
      <c r="D35" s="32">
        <v>2</v>
      </c>
      <c r="E35" s="33" t="s">
        <v>97</v>
      </c>
      <c r="F35" s="33"/>
      <c r="G35" s="32"/>
      <c r="H35" s="34"/>
      <c r="I35" s="44"/>
      <c r="J35" s="33"/>
      <c r="K35" s="33"/>
      <c r="M35" s="45"/>
    </row>
    <row r="36" ht="17" customHeight="1" spans="1:11">
      <c r="A36" s="32"/>
      <c r="B36" s="32"/>
      <c r="C36" s="32"/>
      <c r="D36" s="32">
        <v>3</v>
      </c>
      <c r="E36" s="33" t="s">
        <v>98</v>
      </c>
      <c r="F36" s="33"/>
      <c r="G36" s="32"/>
      <c r="H36" s="34"/>
      <c r="I36" s="44"/>
      <c r="J36" s="33"/>
      <c r="K36" s="33"/>
    </row>
    <row r="37" ht="20" customHeight="1" spans="1:11">
      <c r="A37" s="32"/>
      <c r="B37" s="32"/>
      <c r="C37" s="32"/>
      <c r="D37" s="32">
        <v>4</v>
      </c>
      <c r="E37" s="33" t="s">
        <v>99</v>
      </c>
      <c r="F37" s="33"/>
      <c r="G37" s="32"/>
      <c r="H37" s="34"/>
      <c r="I37" s="44"/>
      <c r="J37" s="33"/>
      <c r="K37" s="33"/>
    </row>
    <row r="38" ht="45" customHeight="1" spans="1:11">
      <c r="A38" s="32"/>
      <c r="B38" s="32"/>
      <c r="C38" s="32"/>
      <c r="D38" s="32">
        <v>5</v>
      </c>
      <c r="E38" s="33" t="s">
        <v>100</v>
      </c>
      <c r="F38" s="33"/>
      <c r="G38" s="32"/>
      <c r="H38" s="34"/>
      <c r="I38" s="44"/>
      <c r="J38" s="33"/>
      <c r="K38" s="33"/>
    </row>
    <row r="39" ht="25" customHeight="1" spans="1:11">
      <c r="A39" s="32"/>
      <c r="B39" s="32"/>
      <c r="C39" s="32"/>
      <c r="D39" s="35">
        <v>6</v>
      </c>
      <c r="E39" s="36" t="s">
        <v>101</v>
      </c>
      <c r="F39" s="36"/>
      <c r="G39" s="21"/>
      <c r="H39" s="37"/>
      <c r="I39" s="46"/>
      <c r="J39" s="36"/>
      <c r="K39" s="36"/>
    </row>
    <row r="40" ht="8" customHeight="1"/>
    <row r="41" ht="14" customHeight="1" spans="4:4">
      <c r="D41" s="38"/>
    </row>
    <row r="42" ht="28" customHeight="1" spans="8:10">
      <c r="H42" s="6" t="s">
        <v>102</v>
      </c>
      <c r="J42" s="47" t="s">
        <v>103</v>
      </c>
    </row>
    <row r="43" ht="52" customHeight="1" spans="8:8">
      <c r="H43" s="6" t="s">
        <v>104</v>
      </c>
    </row>
  </sheetData>
  <mergeCells count="33">
    <mergeCell ref="B3:F3"/>
    <mergeCell ref="G3:I3"/>
    <mergeCell ref="J3:K3"/>
    <mergeCell ref="A4:F4"/>
    <mergeCell ref="G4:I4"/>
    <mergeCell ref="J4:K4"/>
    <mergeCell ref="A5:K5"/>
    <mergeCell ref="A33:C33"/>
    <mergeCell ref="E33:G33"/>
    <mergeCell ref="H33:K33"/>
    <mergeCell ref="E34:K34"/>
    <mergeCell ref="E35:K35"/>
    <mergeCell ref="E36:K36"/>
    <mergeCell ref="E37:K37"/>
    <mergeCell ref="E38:K38"/>
    <mergeCell ref="E39:K39"/>
    <mergeCell ref="H42:I42"/>
    <mergeCell ref="H43:I43"/>
    <mergeCell ref="A30:A32"/>
    <mergeCell ref="B30:B32"/>
    <mergeCell ref="C30:C32"/>
    <mergeCell ref="D30:D32"/>
    <mergeCell ref="E30:E32"/>
    <mergeCell ref="F30:F32"/>
    <mergeCell ref="G30:G32"/>
    <mergeCell ref="H30:H32"/>
    <mergeCell ref="I30:I32"/>
    <mergeCell ref="J30:J32"/>
    <mergeCell ref="K15:K24"/>
    <mergeCell ref="K26:K27"/>
    <mergeCell ref="K30:K32"/>
    <mergeCell ref="A1:K2"/>
    <mergeCell ref="A34:C39"/>
  </mergeCells>
  <printOptions horizontalCentered="1"/>
  <pageMargins left="0.511805555555556" right="0.511805555555556" top="0.747916666666667" bottom="0.747916666666667" header="0.314583333333333" footer="0.314583333333333"/>
  <pageSetup paperSize="9" scale="33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33" sqref="H33:K33"/>
    </sheetView>
  </sheetViews>
  <sheetFormatPr defaultColWidth="9" defaultRowHeight="13.5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快乐小马</dc:creator>
  <cp:lastModifiedBy>Dore</cp:lastModifiedBy>
  <dcterms:created xsi:type="dcterms:W3CDTF">2006-09-12T19:21:00Z</dcterms:created>
  <dcterms:modified xsi:type="dcterms:W3CDTF">2025-06-06T04:46:35Z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ECDF617F09EB42AFB87A0C050153765B_13</vt:lpwstr>
  </property>
</Properties>
</file>